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320" windowHeight="8115" activeTab="0"/>
  </bookViews>
  <sheets>
    <sheet name="Kalkulator" sheetId="1" r:id="rId1"/>
  </sheets>
  <definedNames/>
  <calcPr fullCalcOnLoad="1"/>
</workbook>
</file>

<file path=xl/sharedStrings.xml><?xml version="1.0" encoding="utf-8"?>
<sst xmlns="http://schemas.openxmlformats.org/spreadsheetml/2006/main" count="78" uniqueCount="33">
  <si>
    <t>DISCIPLINE SENIORI</t>
  </si>
  <si>
    <t>Savezni</t>
  </si>
  <si>
    <t>M</t>
  </si>
  <si>
    <t>WR-M</t>
  </si>
  <si>
    <t>Koef od M do WR</t>
  </si>
  <si>
    <t>Koef od 0 do M</t>
  </si>
  <si>
    <t>Rezultat</t>
  </si>
  <si>
    <t>Nivelisan rez</t>
  </si>
  <si>
    <t>I grupa</t>
  </si>
  <si>
    <t>II grupa</t>
  </si>
  <si>
    <t>III grupa</t>
  </si>
  <si>
    <t>MK pištolj sl. izbor</t>
  </si>
  <si>
    <t>DISCIPLINE SENIORKE</t>
  </si>
  <si>
    <t>MK puška sport 60 ležeći</t>
  </si>
  <si>
    <t>MK pištolj sport 30+30</t>
  </si>
  <si>
    <t>DISCIPLINE JUNIORI</t>
  </si>
  <si>
    <t>S</t>
  </si>
  <si>
    <t>WR-S</t>
  </si>
  <si>
    <t>Koef od S do WR</t>
  </si>
  <si>
    <t>Koef od 0 do S</t>
  </si>
  <si>
    <t>DISCIPLINE JUNIORKE</t>
  </si>
  <si>
    <t>MK puška 60 ležeći</t>
  </si>
  <si>
    <r>
      <t xml:space="preserve">MK puška 60 ležeći - </t>
    </r>
    <r>
      <rPr>
        <b/>
        <sz val="10"/>
        <rFont val="Arial"/>
        <family val="2"/>
      </rPr>
      <t>decimalno</t>
    </r>
  </si>
  <si>
    <t>U KOLONU "REZULTAT" UNESITE ŽELJENI REZULTAT I DOBIĆETE NIVELISAN REZ. I BODOVE</t>
  </si>
  <si>
    <t>Pištolj središnjeg paljenja</t>
  </si>
  <si>
    <r>
      <t xml:space="preserve">MK puška 60 ležeći </t>
    </r>
    <r>
      <rPr>
        <b/>
        <sz val="10"/>
        <rFont val="Arial"/>
        <family val="2"/>
      </rPr>
      <t>- decimalno</t>
    </r>
  </si>
  <si>
    <t>Vazdušni pištolj 60</t>
  </si>
  <si>
    <t>Vazdušna puška 60</t>
  </si>
  <si>
    <r>
      <t xml:space="preserve">Vazdušna puška 60 </t>
    </r>
    <r>
      <rPr>
        <b/>
        <sz val="10"/>
        <rFont val="Arial"/>
        <family val="2"/>
      </rPr>
      <t>decimalno</t>
    </r>
  </si>
  <si>
    <r>
      <t xml:space="preserve">Vazdušna puška - 60 </t>
    </r>
    <r>
      <rPr>
        <b/>
        <sz val="10"/>
        <rFont val="Arial"/>
        <family val="2"/>
      </rPr>
      <t>decimalno</t>
    </r>
  </si>
  <si>
    <t>MK puška 3x20</t>
  </si>
  <si>
    <t>WR</t>
  </si>
  <si>
    <t>MK puška sport 3x20</t>
  </si>
</sst>
</file>

<file path=xl/styles.xml><?xml version="1.0" encoding="utf-8"?>
<styleSheet xmlns="http://schemas.openxmlformats.org/spreadsheetml/2006/main">
  <numFmts count="2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.0000000000"/>
    <numFmt numFmtId="173" formatCode="#,##0.00_ ;\-#,##0.00\ "/>
    <numFmt numFmtId="174" formatCode="0.0"/>
    <numFmt numFmtId="175" formatCode="#,##0.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right"/>
    </xf>
    <xf numFmtId="172" fontId="0" fillId="0" borderId="10" xfId="0" applyNumberForma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0" xfId="0" applyFont="1" applyAlignment="1">
      <alignment horizontal="center"/>
    </xf>
    <xf numFmtId="2" fontId="2" fillId="0" borderId="11" xfId="0" applyNumberFormat="1" applyFont="1" applyBorder="1" applyAlignment="1">
      <alignment horizontal="center"/>
    </xf>
    <xf numFmtId="174" fontId="0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7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 vertical="center"/>
    </xf>
    <xf numFmtId="1" fontId="0" fillId="0" borderId="10" xfId="0" applyNumberFormat="1" applyFont="1" applyBorder="1" applyAlignment="1">
      <alignment horizontal="right" vertical="center"/>
    </xf>
    <xf numFmtId="174" fontId="0" fillId="0" borderId="10" xfId="0" applyNumberFormat="1" applyFont="1" applyBorder="1" applyAlignment="1">
      <alignment horizontal="right" vertical="center"/>
    </xf>
    <xf numFmtId="1" fontId="2" fillId="0" borderId="10" xfId="0" applyNumberFormat="1" applyFont="1" applyBorder="1" applyAlignment="1" applyProtection="1">
      <alignment horizontal="center"/>
      <protection locked="0"/>
    </xf>
    <xf numFmtId="174" fontId="2" fillId="0" borderId="10" xfId="0" applyNumberFormat="1" applyFont="1" applyBorder="1" applyAlignment="1" applyProtection="1">
      <alignment horizontal="center"/>
      <protection locked="0"/>
    </xf>
    <xf numFmtId="174" fontId="2" fillId="0" borderId="11" xfId="0" applyNumberFormat="1" applyFont="1" applyBorder="1" applyAlignment="1" applyProtection="1">
      <alignment horizontal="center"/>
      <protection locked="0"/>
    </xf>
    <xf numFmtId="174" fontId="0" fillId="0" borderId="10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4.28125" style="0" customWidth="1"/>
    <col min="2" max="2" width="29.00390625" style="0" customWidth="1"/>
    <col min="3" max="3" width="7.421875" style="0" hidden="1" customWidth="1"/>
    <col min="4" max="4" width="5.57421875" style="6" hidden="1" customWidth="1"/>
    <col min="5" max="5" width="6.8515625" style="16" hidden="1" customWidth="1"/>
    <col min="6" max="6" width="6.28125" style="6" hidden="1" customWidth="1"/>
    <col min="7" max="7" width="15.8515625" style="6" hidden="1" customWidth="1"/>
    <col min="8" max="8" width="13.7109375" style="6" hidden="1" customWidth="1"/>
    <col min="9" max="9" width="8.57421875" style="12" bestFit="1" customWidth="1"/>
    <col min="10" max="10" width="12.7109375" style="13" bestFit="1" customWidth="1"/>
    <col min="11" max="13" width="11.00390625" style="14" customWidth="1"/>
  </cols>
  <sheetData>
    <row r="1" spans="1:13" s="6" customFormat="1" ht="12.75">
      <c r="A1" s="1"/>
      <c r="B1" s="1" t="s">
        <v>0</v>
      </c>
      <c r="C1" s="1" t="s">
        <v>1</v>
      </c>
      <c r="D1" s="1" t="s">
        <v>2</v>
      </c>
      <c r="E1" s="2" t="s">
        <v>31</v>
      </c>
      <c r="F1" s="1" t="s">
        <v>3</v>
      </c>
      <c r="G1" s="1" t="s">
        <v>4</v>
      </c>
      <c r="H1" s="1" t="s">
        <v>5</v>
      </c>
      <c r="I1" s="3" t="s">
        <v>6</v>
      </c>
      <c r="J1" s="4" t="s">
        <v>7</v>
      </c>
      <c r="K1" s="5" t="s">
        <v>8</v>
      </c>
      <c r="L1" s="5" t="s">
        <v>9</v>
      </c>
      <c r="M1" s="5" t="s">
        <v>10</v>
      </c>
    </row>
    <row r="2" spans="1:13" ht="12.75">
      <c r="A2" s="1">
        <v>1</v>
      </c>
      <c r="B2" s="20" t="s">
        <v>30</v>
      </c>
      <c r="C2" s="25">
        <v>583</v>
      </c>
      <c r="D2" s="25">
        <v>586</v>
      </c>
      <c r="E2" s="26">
        <v>596</v>
      </c>
      <c r="F2" s="8">
        <f aca="true" t="shared" si="0" ref="F2:F9">E2-D2</f>
        <v>10</v>
      </c>
      <c r="G2" s="9">
        <f>10/F2</f>
        <v>1</v>
      </c>
      <c r="H2" s="9">
        <f>586/D2</f>
        <v>1</v>
      </c>
      <c r="I2" s="28"/>
      <c r="J2" s="4">
        <f>IF(I2&gt;D2,(I2-D2)*G2+586,(I2-D2)*H2+586)</f>
        <v>0</v>
      </c>
      <c r="K2" s="3">
        <f aca="true" t="shared" si="1" ref="K2:K9">IF(I2&gt;D2,(I2-D2)*G2,)</f>
        <v>0</v>
      </c>
      <c r="L2" s="10">
        <f>IF(OR(I2&gt;D2,I2=D2),(I2-D2)*G2+8,)</f>
        <v>0</v>
      </c>
      <c r="M2" s="10">
        <f>IF(OR(I2&gt;D2,I2=D2),(I2-D2)*G2+12,)</f>
        <v>0</v>
      </c>
    </row>
    <row r="3" spans="1:13" ht="12.75">
      <c r="A3" s="1">
        <v>2</v>
      </c>
      <c r="B3" s="20" t="s">
        <v>21</v>
      </c>
      <c r="C3" s="25">
        <v>592</v>
      </c>
      <c r="D3" s="25">
        <v>595</v>
      </c>
      <c r="E3" s="26">
        <v>600</v>
      </c>
      <c r="F3" s="8">
        <f>E3-D3</f>
        <v>5</v>
      </c>
      <c r="G3" s="9">
        <f aca="true" t="shared" si="2" ref="G3:G9">10/F3</f>
        <v>2</v>
      </c>
      <c r="H3" s="9">
        <f aca="true" t="shared" si="3" ref="H3:H9">586/D3</f>
        <v>0.984873949579832</v>
      </c>
      <c r="I3" s="28"/>
      <c r="J3" s="4">
        <f>IF(I3&gt;D3,(I3-D3)*G3+586,(I3-D3)*H3+586)</f>
        <v>0</v>
      </c>
      <c r="K3" s="3">
        <f>IF(I3&gt;D3,(I3-D3)*G3,)</f>
        <v>0</v>
      </c>
      <c r="L3" s="10">
        <f aca="true" t="shared" si="4" ref="L3:L9">IF(OR(I3&gt;D3,I3=D3),(I3-D3)*G3+8,)</f>
        <v>0</v>
      </c>
      <c r="M3" s="10">
        <f aca="true" t="shared" si="5" ref="M3:M9">IF(OR(I3&gt;D3,I3=D3),(I3-D3)*G3+12,)</f>
        <v>0</v>
      </c>
    </row>
    <row r="4" spans="1:15" ht="12.75">
      <c r="A4" s="1">
        <v>3</v>
      </c>
      <c r="B4" s="20" t="s">
        <v>22</v>
      </c>
      <c r="C4" s="27">
        <v>622.3</v>
      </c>
      <c r="D4" s="27">
        <v>623.6</v>
      </c>
      <c r="E4" s="27">
        <v>631</v>
      </c>
      <c r="F4" s="31">
        <f>E4-D4</f>
        <v>7.399999999999977</v>
      </c>
      <c r="G4" s="9">
        <f t="shared" si="2"/>
        <v>1.3513513513513555</v>
      </c>
      <c r="H4" s="9">
        <f t="shared" si="3"/>
        <v>0.9397049390635022</v>
      </c>
      <c r="I4" s="29"/>
      <c r="J4" s="4">
        <f aca="true" t="shared" si="6" ref="J4:J10">IF(I4&gt;D4,(I4-D4)*G4+586,(I4-D4)*H4+586)</f>
        <v>0</v>
      </c>
      <c r="K4" s="3">
        <f>IF(I4&gt;D4,(I4-D4)*G4,)</f>
        <v>0</v>
      </c>
      <c r="L4" s="10">
        <f t="shared" si="4"/>
        <v>0</v>
      </c>
      <c r="M4" s="10">
        <f t="shared" si="5"/>
        <v>0</v>
      </c>
      <c r="O4" s="19"/>
    </row>
    <row r="5" spans="1:13" ht="12.75">
      <c r="A5" s="1">
        <v>4</v>
      </c>
      <c r="B5" s="7" t="s">
        <v>11</v>
      </c>
      <c r="C5" s="25">
        <v>550</v>
      </c>
      <c r="D5" s="25">
        <v>554</v>
      </c>
      <c r="E5" s="26">
        <v>567</v>
      </c>
      <c r="F5" s="8">
        <f t="shared" si="0"/>
        <v>13</v>
      </c>
      <c r="G5" s="9">
        <f t="shared" si="2"/>
        <v>0.7692307692307693</v>
      </c>
      <c r="H5" s="9">
        <f t="shared" si="3"/>
        <v>1.0577617328519855</v>
      </c>
      <c r="I5" s="28"/>
      <c r="J5" s="4">
        <f t="shared" si="6"/>
        <v>0</v>
      </c>
      <c r="K5" s="3">
        <f t="shared" si="1"/>
        <v>0</v>
      </c>
      <c r="L5" s="10">
        <f t="shared" si="4"/>
        <v>0</v>
      </c>
      <c r="M5" s="10">
        <f t="shared" si="5"/>
        <v>0</v>
      </c>
    </row>
    <row r="6" spans="1:13" ht="12.75">
      <c r="A6" s="1">
        <v>5</v>
      </c>
      <c r="B6" s="20" t="s">
        <v>24</v>
      </c>
      <c r="C6" s="25">
        <v>575</v>
      </c>
      <c r="D6" s="25">
        <v>580</v>
      </c>
      <c r="E6" s="26">
        <v>588</v>
      </c>
      <c r="F6" s="8">
        <f t="shared" si="0"/>
        <v>8</v>
      </c>
      <c r="G6" s="9">
        <f t="shared" si="2"/>
        <v>1.25</v>
      </c>
      <c r="H6" s="9">
        <f t="shared" si="3"/>
        <v>1.0103448275862068</v>
      </c>
      <c r="I6" s="28"/>
      <c r="J6" s="4">
        <f t="shared" si="6"/>
        <v>0</v>
      </c>
      <c r="K6" s="3">
        <f t="shared" si="1"/>
        <v>0</v>
      </c>
      <c r="L6" s="10">
        <f t="shared" si="4"/>
        <v>0</v>
      </c>
      <c r="M6" s="10">
        <f t="shared" si="5"/>
        <v>0</v>
      </c>
    </row>
    <row r="7" spans="1:13" ht="12.75">
      <c r="A7" s="1">
        <v>6</v>
      </c>
      <c r="B7" s="20" t="s">
        <v>26</v>
      </c>
      <c r="C7" s="25">
        <v>575</v>
      </c>
      <c r="D7" s="25">
        <v>577</v>
      </c>
      <c r="E7" s="26">
        <v>589</v>
      </c>
      <c r="F7" s="8">
        <f t="shared" si="0"/>
        <v>12</v>
      </c>
      <c r="G7" s="9">
        <f t="shared" si="2"/>
        <v>0.8333333333333334</v>
      </c>
      <c r="H7" s="9">
        <f t="shared" si="3"/>
        <v>1.0155979202772965</v>
      </c>
      <c r="I7" s="28"/>
      <c r="J7" s="4">
        <f t="shared" si="6"/>
        <v>0</v>
      </c>
      <c r="K7" s="3">
        <f t="shared" si="1"/>
        <v>0</v>
      </c>
      <c r="L7" s="10">
        <f t="shared" si="4"/>
        <v>0</v>
      </c>
      <c r="M7" s="10">
        <f t="shared" si="5"/>
        <v>0</v>
      </c>
    </row>
    <row r="8" spans="1:13" ht="12.75">
      <c r="A8" s="1">
        <v>7</v>
      </c>
      <c r="B8" s="20" t="s">
        <v>27</v>
      </c>
      <c r="C8" s="25">
        <v>588</v>
      </c>
      <c r="D8" s="25">
        <v>593</v>
      </c>
      <c r="E8" s="26">
        <v>598</v>
      </c>
      <c r="F8" s="8">
        <f t="shared" si="0"/>
        <v>5</v>
      </c>
      <c r="G8" s="9">
        <f t="shared" si="2"/>
        <v>2</v>
      </c>
      <c r="H8" s="9">
        <f t="shared" si="3"/>
        <v>0.9881956155143339</v>
      </c>
      <c r="I8" s="28"/>
      <c r="J8" s="4">
        <f t="shared" si="6"/>
        <v>0</v>
      </c>
      <c r="K8" s="3">
        <f t="shared" si="1"/>
        <v>0</v>
      </c>
      <c r="L8" s="10">
        <f t="shared" si="4"/>
        <v>0</v>
      </c>
      <c r="M8" s="10">
        <f t="shared" si="5"/>
        <v>0</v>
      </c>
    </row>
    <row r="9" spans="1:14" ht="12.75">
      <c r="A9" s="1">
        <v>8</v>
      </c>
      <c r="B9" s="20" t="s">
        <v>28</v>
      </c>
      <c r="C9" s="27">
        <v>624.6</v>
      </c>
      <c r="D9" s="27">
        <v>626</v>
      </c>
      <c r="E9" s="27">
        <v>633.9</v>
      </c>
      <c r="F9" s="31">
        <f t="shared" si="0"/>
        <v>7.899999999999977</v>
      </c>
      <c r="G9" s="9">
        <f t="shared" si="2"/>
        <v>1.2658227848101302</v>
      </c>
      <c r="H9" s="9">
        <f t="shared" si="3"/>
        <v>0.9361022364217252</v>
      </c>
      <c r="I9" s="29"/>
      <c r="J9" s="4">
        <f t="shared" si="6"/>
        <v>0</v>
      </c>
      <c r="K9" s="3">
        <f t="shared" si="1"/>
        <v>0</v>
      </c>
      <c r="L9" s="10">
        <f t="shared" si="4"/>
        <v>0</v>
      </c>
      <c r="M9" s="10">
        <f t="shared" si="5"/>
        <v>0</v>
      </c>
      <c r="N9" s="19"/>
    </row>
    <row r="10" spans="5:10" ht="12.75">
      <c r="E10" s="11"/>
      <c r="J10" s="4"/>
    </row>
    <row r="11" spans="1:13" s="6" customFormat="1" ht="12.75">
      <c r="A11" s="1"/>
      <c r="B11" s="1" t="s">
        <v>12</v>
      </c>
      <c r="C11" s="1" t="s">
        <v>1</v>
      </c>
      <c r="D11" s="1" t="s">
        <v>2</v>
      </c>
      <c r="E11" s="2" t="s">
        <v>31</v>
      </c>
      <c r="F11" s="1" t="s">
        <v>3</v>
      </c>
      <c r="G11" s="1" t="s">
        <v>4</v>
      </c>
      <c r="H11" s="1" t="s">
        <v>5</v>
      </c>
      <c r="I11" s="3" t="s">
        <v>6</v>
      </c>
      <c r="J11" s="4" t="s">
        <v>7</v>
      </c>
      <c r="K11" s="5" t="s">
        <v>8</v>
      </c>
      <c r="L11" s="5" t="s">
        <v>9</v>
      </c>
      <c r="M11" s="5" t="s">
        <v>10</v>
      </c>
    </row>
    <row r="12" spans="1:13" ht="12.75">
      <c r="A12" s="1">
        <v>1</v>
      </c>
      <c r="B12" s="20" t="s">
        <v>30</v>
      </c>
      <c r="C12" s="22">
        <v>582</v>
      </c>
      <c r="D12" s="22">
        <v>584</v>
      </c>
      <c r="E12" s="23">
        <v>592</v>
      </c>
      <c r="F12" s="8">
        <f aca="true" t="shared" si="7" ref="F12:F17">E12-D12</f>
        <v>8</v>
      </c>
      <c r="G12" s="9">
        <f>10/F12</f>
        <v>1.25</v>
      </c>
      <c r="H12" s="9">
        <f>586/D12</f>
        <v>1.0034246575342465</v>
      </c>
      <c r="I12" s="28"/>
      <c r="J12" s="4">
        <f>IF(I12&gt;D12,(I12-D12)*G12+586,(I12-D12)*H12+586)</f>
        <v>0</v>
      </c>
      <c r="K12" s="3">
        <f aca="true" t="shared" si="8" ref="K12:K17">IF(I12&gt;D12,(I12-D12)*G12,)</f>
        <v>0</v>
      </c>
      <c r="L12" s="10">
        <f aca="true" t="shared" si="9" ref="L12:L18">IF(OR(I12&gt;D12,I12=D12),(I12-D12)*G12+8,)</f>
        <v>0</v>
      </c>
      <c r="M12" s="10">
        <f aca="true" t="shared" si="10" ref="M12:M18">IF(OR(I12&gt;D12,I12=D12),(I12-D12)*G12+12,)</f>
        <v>0</v>
      </c>
    </row>
    <row r="13" spans="1:13" ht="12.75">
      <c r="A13" s="1">
        <v>2</v>
      </c>
      <c r="B13" s="20" t="s">
        <v>21</v>
      </c>
      <c r="C13" s="22">
        <v>588</v>
      </c>
      <c r="D13" s="22">
        <v>592</v>
      </c>
      <c r="E13" s="23">
        <v>600</v>
      </c>
      <c r="F13" s="8">
        <f t="shared" si="7"/>
        <v>8</v>
      </c>
      <c r="G13" s="9">
        <f aca="true" t="shared" si="11" ref="G13:G18">10/F13</f>
        <v>1.25</v>
      </c>
      <c r="H13" s="9">
        <f aca="true" t="shared" si="12" ref="H13:H18">586/D13</f>
        <v>0.9898648648648649</v>
      </c>
      <c r="I13" s="28"/>
      <c r="J13" s="4">
        <f aca="true" t="shared" si="13" ref="J13:J18">IF(I13&gt;D13,(I13-D13)*G13+586,(I13-D13)*H13+586)</f>
        <v>0</v>
      </c>
      <c r="K13" s="3">
        <f t="shared" si="8"/>
        <v>0</v>
      </c>
      <c r="L13" s="10">
        <f t="shared" si="9"/>
        <v>0</v>
      </c>
      <c r="M13" s="10">
        <f t="shared" si="10"/>
        <v>0</v>
      </c>
    </row>
    <row r="14" spans="1:13" ht="12.75">
      <c r="A14" s="1">
        <v>3</v>
      </c>
      <c r="B14" s="20" t="s">
        <v>25</v>
      </c>
      <c r="C14" s="24">
        <v>616.3</v>
      </c>
      <c r="D14" s="24">
        <v>618.4</v>
      </c>
      <c r="E14" s="24">
        <v>627</v>
      </c>
      <c r="F14" s="31">
        <f t="shared" si="7"/>
        <v>8.600000000000023</v>
      </c>
      <c r="G14" s="9">
        <f t="shared" si="11"/>
        <v>1.1627906976744156</v>
      </c>
      <c r="H14" s="9">
        <f t="shared" si="12"/>
        <v>0.9476067270375162</v>
      </c>
      <c r="I14" s="29"/>
      <c r="J14" s="4">
        <f t="shared" si="13"/>
        <v>0</v>
      </c>
      <c r="K14" s="3">
        <f t="shared" si="8"/>
        <v>0</v>
      </c>
      <c r="L14" s="10">
        <f t="shared" si="9"/>
        <v>0</v>
      </c>
      <c r="M14" s="10">
        <f t="shared" si="10"/>
        <v>0</v>
      </c>
    </row>
    <row r="15" spans="1:13" ht="12.75">
      <c r="A15" s="1">
        <v>4</v>
      </c>
      <c r="B15" s="7" t="s">
        <v>14</v>
      </c>
      <c r="C15" s="22">
        <v>578</v>
      </c>
      <c r="D15" s="22">
        <v>580</v>
      </c>
      <c r="E15" s="23">
        <v>590</v>
      </c>
      <c r="F15" s="8">
        <f t="shared" si="7"/>
        <v>10</v>
      </c>
      <c r="G15" s="9">
        <f t="shared" si="11"/>
        <v>1</v>
      </c>
      <c r="H15" s="9">
        <f t="shared" si="12"/>
        <v>1.0103448275862068</v>
      </c>
      <c r="I15" s="28"/>
      <c r="J15" s="4">
        <f t="shared" si="13"/>
        <v>0</v>
      </c>
      <c r="K15" s="3">
        <f t="shared" si="8"/>
        <v>0</v>
      </c>
      <c r="L15" s="10">
        <f t="shared" si="9"/>
        <v>0</v>
      </c>
      <c r="M15" s="10">
        <f t="shared" si="10"/>
        <v>0</v>
      </c>
    </row>
    <row r="16" spans="1:13" ht="12.75">
      <c r="A16" s="1">
        <v>5</v>
      </c>
      <c r="B16" s="20" t="s">
        <v>26</v>
      </c>
      <c r="C16" s="22">
        <v>570</v>
      </c>
      <c r="D16" s="22">
        <v>572</v>
      </c>
      <c r="E16" s="23">
        <v>591</v>
      </c>
      <c r="F16" s="8">
        <f t="shared" si="7"/>
        <v>19</v>
      </c>
      <c r="G16" s="9">
        <f t="shared" si="11"/>
        <v>0.5263157894736842</v>
      </c>
      <c r="H16" s="9">
        <f t="shared" si="12"/>
        <v>1.0244755244755244</v>
      </c>
      <c r="I16" s="28"/>
      <c r="J16" s="4">
        <f t="shared" si="13"/>
        <v>1.1368683772161603E-13</v>
      </c>
      <c r="K16" s="3">
        <f t="shared" si="8"/>
        <v>0</v>
      </c>
      <c r="L16" s="10">
        <f t="shared" si="9"/>
        <v>0</v>
      </c>
      <c r="M16" s="10">
        <f t="shared" si="10"/>
        <v>0</v>
      </c>
    </row>
    <row r="17" spans="1:13" ht="12.75">
      <c r="A17" s="1">
        <v>6</v>
      </c>
      <c r="B17" s="20" t="s">
        <v>27</v>
      </c>
      <c r="C17" s="25">
        <v>588</v>
      </c>
      <c r="D17" s="25">
        <v>593</v>
      </c>
      <c r="E17" s="26">
        <v>598</v>
      </c>
      <c r="F17" s="8">
        <f t="shared" si="7"/>
        <v>5</v>
      </c>
      <c r="G17" s="9">
        <f t="shared" si="11"/>
        <v>2</v>
      </c>
      <c r="H17" s="9">
        <f t="shared" si="12"/>
        <v>0.9881956155143339</v>
      </c>
      <c r="I17" s="28"/>
      <c r="J17" s="4">
        <f t="shared" si="13"/>
        <v>0</v>
      </c>
      <c r="K17" s="3">
        <f t="shared" si="8"/>
        <v>0</v>
      </c>
      <c r="L17" s="10">
        <f t="shared" si="9"/>
        <v>0</v>
      </c>
      <c r="M17" s="10">
        <f t="shared" si="10"/>
        <v>0</v>
      </c>
    </row>
    <row r="18" spans="1:13" ht="12.75">
      <c r="A18" s="1">
        <v>7</v>
      </c>
      <c r="B18" s="20" t="s">
        <v>29</v>
      </c>
      <c r="C18" s="24">
        <v>624</v>
      </c>
      <c r="D18" s="24">
        <v>626.2</v>
      </c>
      <c r="E18" s="24">
        <v>633.6</v>
      </c>
      <c r="F18" s="31">
        <f>E18-D18</f>
        <v>7.399999999999977</v>
      </c>
      <c r="G18" s="9">
        <f t="shared" si="11"/>
        <v>1.3513513513513555</v>
      </c>
      <c r="H18" s="9">
        <f t="shared" si="12"/>
        <v>0.9358032577451293</v>
      </c>
      <c r="I18" s="30"/>
      <c r="J18" s="4">
        <f t="shared" si="13"/>
        <v>0</v>
      </c>
      <c r="K18" s="3">
        <f>IF(I18&gt;D18,(I18-D18)*G18,)</f>
        <v>0</v>
      </c>
      <c r="L18" s="10">
        <f t="shared" si="9"/>
        <v>0</v>
      </c>
      <c r="M18" s="10">
        <f t="shared" si="10"/>
        <v>0</v>
      </c>
    </row>
    <row r="20" spans="1:13" s="6" customFormat="1" ht="12.75">
      <c r="A20" s="1"/>
      <c r="B20" s="1" t="s">
        <v>15</v>
      </c>
      <c r="C20" s="1" t="s">
        <v>1</v>
      </c>
      <c r="D20" s="1" t="s">
        <v>16</v>
      </c>
      <c r="E20" s="2" t="s">
        <v>31</v>
      </c>
      <c r="F20" s="1" t="s">
        <v>17</v>
      </c>
      <c r="G20" s="1" t="s">
        <v>18</v>
      </c>
      <c r="H20" s="1" t="s">
        <v>19</v>
      </c>
      <c r="I20" s="3" t="s">
        <v>6</v>
      </c>
      <c r="J20" s="4" t="s">
        <v>7</v>
      </c>
      <c r="K20" s="5" t="s">
        <v>8</v>
      </c>
      <c r="L20" s="5" t="s">
        <v>9</v>
      </c>
      <c r="M20" s="5" t="s">
        <v>10</v>
      </c>
    </row>
    <row r="21" spans="1:13" ht="12.75">
      <c r="A21" s="1">
        <v>1</v>
      </c>
      <c r="B21" s="20" t="s">
        <v>30</v>
      </c>
      <c r="C21" s="22">
        <v>583</v>
      </c>
      <c r="D21" s="22">
        <v>583</v>
      </c>
      <c r="E21" s="22">
        <v>587</v>
      </c>
      <c r="F21" s="15">
        <f aca="true" t="shared" si="14" ref="F21:F27">E21-D21</f>
        <v>4</v>
      </c>
      <c r="G21" s="9">
        <f>10/F21</f>
        <v>2.5</v>
      </c>
      <c r="H21" s="9">
        <f>586/D21</f>
        <v>1.0051457975986278</v>
      </c>
      <c r="I21" s="28"/>
      <c r="J21" s="4">
        <f>IF(I21&gt;D21,(I21-D21)*G21+586,(I21-D21)*H21+586)</f>
        <v>0</v>
      </c>
      <c r="K21" s="3">
        <f aca="true" t="shared" si="15" ref="K21:K27">IF(I21&gt;D21,(I21-D21)*G21,)</f>
        <v>0</v>
      </c>
      <c r="L21" s="10">
        <f aca="true" t="shared" si="16" ref="L21:L27">IF(OR(I21&gt;D21,I21=D21),(I21-D21)*G21+8,)</f>
        <v>0</v>
      </c>
      <c r="M21" s="10">
        <f aca="true" t="shared" si="17" ref="M21:M27">IF(OR(I21&gt;D21,I21=D21),(I21-D21)*G21+12,)</f>
        <v>0</v>
      </c>
    </row>
    <row r="22" spans="1:13" ht="12.75">
      <c r="A22" s="1">
        <v>2</v>
      </c>
      <c r="B22" s="20" t="s">
        <v>21</v>
      </c>
      <c r="C22" s="22">
        <v>592</v>
      </c>
      <c r="D22" s="22">
        <v>592</v>
      </c>
      <c r="E22" s="22">
        <v>600</v>
      </c>
      <c r="F22" s="15">
        <f t="shared" si="14"/>
        <v>8</v>
      </c>
      <c r="G22" s="9">
        <f aca="true" t="shared" si="18" ref="G22:G27">10/F22</f>
        <v>1.25</v>
      </c>
      <c r="H22" s="9">
        <f aca="true" t="shared" si="19" ref="H22:H27">586/D22</f>
        <v>0.9898648648648649</v>
      </c>
      <c r="I22" s="28"/>
      <c r="J22" s="4">
        <f aca="true" t="shared" si="20" ref="J22:J27">IF(I22&gt;D22,(I22-D22)*G22+586,(I22-D22)*H22+586)</f>
        <v>0</v>
      </c>
      <c r="K22" s="3">
        <f t="shared" si="15"/>
        <v>0</v>
      </c>
      <c r="L22" s="10">
        <f t="shared" si="16"/>
        <v>0</v>
      </c>
      <c r="M22" s="10">
        <f t="shared" si="17"/>
        <v>0</v>
      </c>
    </row>
    <row r="23" spans="1:13" ht="12.75">
      <c r="A23" s="1">
        <v>3</v>
      </c>
      <c r="B23" s="20" t="s">
        <v>22</v>
      </c>
      <c r="C23" s="18">
        <v>622.3</v>
      </c>
      <c r="D23" s="18">
        <v>622.3</v>
      </c>
      <c r="E23" s="18">
        <v>623</v>
      </c>
      <c r="F23" s="15">
        <f t="shared" si="14"/>
        <v>0.7000000000000455</v>
      </c>
      <c r="G23" s="9">
        <f t="shared" si="18"/>
        <v>14.285714285713357</v>
      </c>
      <c r="H23" s="9">
        <f t="shared" si="19"/>
        <v>0.9416680057849912</v>
      </c>
      <c r="I23" s="29"/>
      <c r="J23" s="4">
        <f t="shared" si="20"/>
        <v>0</v>
      </c>
      <c r="K23" s="3">
        <f t="shared" si="15"/>
        <v>0</v>
      </c>
      <c r="L23" s="10">
        <f t="shared" si="16"/>
        <v>0</v>
      </c>
      <c r="M23" s="10">
        <f t="shared" si="17"/>
        <v>0</v>
      </c>
    </row>
    <row r="24" spans="1:13" ht="12.75">
      <c r="A24" s="1">
        <v>4</v>
      </c>
      <c r="B24" s="7" t="s">
        <v>11</v>
      </c>
      <c r="C24" s="22">
        <v>550</v>
      </c>
      <c r="D24" s="22">
        <v>550</v>
      </c>
      <c r="E24" s="22">
        <v>546</v>
      </c>
      <c r="F24" s="15">
        <f t="shared" si="14"/>
        <v>-4</v>
      </c>
      <c r="G24" s="9">
        <f t="shared" si="18"/>
        <v>-2.5</v>
      </c>
      <c r="H24" s="9">
        <f t="shared" si="19"/>
        <v>1.0654545454545454</v>
      </c>
      <c r="I24" s="28"/>
      <c r="J24" s="4">
        <f t="shared" si="20"/>
        <v>0</v>
      </c>
      <c r="K24" s="3">
        <f t="shared" si="15"/>
        <v>0</v>
      </c>
      <c r="L24" s="10">
        <f t="shared" si="16"/>
        <v>0</v>
      </c>
      <c r="M24" s="10">
        <f t="shared" si="17"/>
        <v>0</v>
      </c>
    </row>
    <row r="25" spans="1:13" ht="12.75">
      <c r="A25" s="1">
        <v>5</v>
      </c>
      <c r="B25" s="20" t="s">
        <v>26</v>
      </c>
      <c r="C25" s="22">
        <v>575</v>
      </c>
      <c r="D25" s="22">
        <v>575</v>
      </c>
      <c r="E25" s="22">
        <v>588</v>
      </c>
      <c r="F25" s="15">
        <f t="shared" si="14"/>
        <v>13</v>
      </c>
      <c r="G25" s="9">
        <f t="shared" si="18"/>
        <v>0.7692307692307693</v>
      </c>
      <c r="H25" s="9">
        <f t="shared" si="19"/>
        <v>1.0191304347826087</v>
      </c>
      <c r="I25" s="28"/>
      <c r="J25" s="4">
        <f t="shared" si="20"/>
        <v>0</v>
      </c>
      <c r="K25" s="3">
        <f t="shared" si="15"/>
        <v>0</v>
      </c>
      <c r="L25" s="10">
        <f t="shared" si="16"/>
        <v>0</v>
      </c>
      <c r="M25" s="10">
        <f t="shared" si="17"/>
        <v>0</v>
      </c>
    </row>
    <row r="26" spans="1:13" ht="12.75">
      <c r="A26" s="1">
        <v>6</v>
      </c>
      <c r="B26" s="20" t="s">
        <v>27</v>
      </c>
      <c r="C26" s="22">
        <v>588</v>
      </c>
      <c r="D26" s="22">
        <v>588</v>
      </c>
      <c r="E26" s="22">
        <v>598</v>
      </c>
      <c r="F26" s="15">
        <f t="shared" si="14"/>
        <v>10</v>
      </c>
      <c r="G26" s="9">
        <f t="shared" si="18"/>
        <v>1</v>
      </c>
      <c r="H26" s="9">
        <f t="shared" si="19"/>
        <v>0.9965986394557823</v>
      </c>
      <c r="I26" s="28"/>
      <c r="J26" s="4">
        <f t="shared" si="20"/>
        <v>0</v>
      </c>
      <c r="K26" s="3">
        <f t="shared" si="15"/>
        <v>0</v>
      </c>
      <c r="L26" s="10">
        <f t="shared" si="16"/>
        <v>0</v>
      </c>
      <c r="M26" s="10">
        <f t="shared" si="17"/>
        <v>0</v>
      </c>
    </row>
    <row r="27" spans="1:13" ht="12.75">
      <c r="A27" s="1">
        <v>7</v>
      </c>
      <c r="B27" s="20" t="s">
        <v>28</v>
      </c>
      <c r="C27" s="24">
        <v>624.6</v>
      </c>
      <c r="D27" s="24">
        <v>624.6</v>
      </c>
      <c r="E27" s="24">
        <v>635.3</v>
      </c>
      <c r="F27" s="31">
        <f t="shared" si="14"/>
        <v>10.699999999999932</v>
      </c>
      <c r="G27" s="9">
        <f t="shared" si="18"/>
        <v>0.9345794392523424</v>
      </c>
      <c r="H27" s="9">
        <f t="shared" si="19"/>
        <v>0.9382004482869036</v>
      </c>
      <c r="I27" s="30"/>
      <c r="J27" s="4">
        <f t="shared" si="20"/>
        <v>0</v>
      </c>
      <c r="K27" s="17">
        <f t="shared" si="15"/>
        <v>0</v>
      </c>
      <c r="L27" s="10">
        <f t="shared" si="16"/>
        <v>0</v>
      </c>
      <c r="M27" s="10">
        <f t="shared" si="17"/>
        <v>0</v>
      </c>
    </row>
    <row r="29" spans="1:13" s="6" customFormat="1" ht="12.75">
      <c r="A29" s="1"/>
      <c r="B29" s="1" t="s">
        <v>20</v>
      </c>
      <c r="C29" s="1" t="s">
        <v>1</v>
      </c>
      <c r="D29" s="1" t="s">
        <v>16</v>
      </c>
      <c r="E29" s="2" t="s">
        <v>31</v>
      </c>
      <c r="F29" s="1" t="s">
        <v>17</v>
      </c>
      <c r="G29" s="1" t="s">
        <v>18</v>
      </c>
      <c r="H29" s="1" t="s">
        <v>19</v>
      </c>
      <c r="I29" s="3" t="s">
        <v>6</v>
      </c>
      <c r="J29" s="4" t="s">
        <v>7</v>
      </c>
      <c r="K29" s="5" t="s">
        <v>8</v>
      </c>
      <c r="L29" s="5" t="s">
        <v>9</v>
      </c>
      <c r="M29" s="5" t="s">
        <v>10</v>
      </c>
    </row>
    <row r="30" spans="1:13" ht="12.75">
      <c r="A30" s="1">
        <v>1</v>
      </c>
      <c r="B30" s="20" t="s">
        <v>32</v>
      </c>
      <c r="C30" s="22">
        <v>582</v>
      </c>
      <c r="D30" s="22">
        <v>582</v>
      </c>
      <c r="E30" s="22">
        <v>592</v>
      </c>
      <c r="F30" s="15">
        <f aca="true" t="shared" si="21" ref="F30:F35">E30-D30</f>
        <v>10</v>
      </c>
      <c r="G30" s="9">
        <f>10/F30</f>
        <v>1</v>
      </c>
      <c r="H30" s="9">
        <f>586/D30</f>
        <v>1.006872852233677</v>
      </c>
      <c r="I30" s="28"/>
      <c r="J30" s="4">
        <f>IF(I30&gt;D30,(I30-D30)*G30+586,(I30-D30)*H30+586)</f>
        <v>0</v>
      </c>
      <c r="K30" s="3">
        <f aca="true" t="shared" si="22" ref="K30:K35">IF(I30&gt;D30,(I30-D30)*G30,)</f>
        <v>0</v>
      </c>
      <c r="L30" s="10">
        <f aca="true" t="shared" si="23" ref="L30:L36">IF(OR(I30&gt;D30,I30=D30),(I30-D30)*G30+8,)</f>
        <v>0</v>
      </c>
      <c r="M30" s="10">
        <f aca="true" t="shared" si="24" ref="M30:M36">IF(OR(I30&gt;D30,I30=D30),(I30-D30)*G30+12,)</f>
        <v>0</v>
      </c>
    </row>
    <row r="31" spans="1:13" ht="12.75">
      <c r="A31" s="1">
        <v>2</v>
      </c>
      <c r="B31" s="7" t="s">
        <v>13</v>
      </c>
      <c r="C31" s="22">
        <v>588</v>
      </c>
      <c r="D31" s="22">
        <v>588</v>
      </c>
      <c r="E31" s="22">
        <v>600</v>
      </c>
      <c r="F31" s="15">
        <f t="shared" si="21"/>
        <v>12</v>
      </c>
      <c r="G31" s="9">
        <f aca="true" t="shared" si="25" ref="G31:G36">10/F31</f>
        <v>0.8333333333333334</v>
      </c>
      <c r="H31" s="9">
        <f aca="true" t="shared" si="26" ref="H31:H36">586/D31</f>
        <v>0.9965986394557823</v>
      </c>
      <c r="I31" s="28"/>
      <c r="J31" s="4">
        <f aca="true" t="shared" si="27" ref="J31:J36">IF(I31&gt;D31,(I31-D31)*G31+586,(I31-D31)*H31+586)</f>
        <v>0</v>
      </c>
      <c r="K31" s="3">
        <f t="shared" si="22"/>
        <v>0</v>
      </c>
      <c r="L31" s="10">
        <f t="shared" si="23"/>
        <v>0</v>
      </c>
      <c r="M31" s="10">
        <f t="shared" si="24"/>
        <v>0</v>
      </c>
    </row>
    <row r="32" spans="1:13" ht="12.75">
      <c r="A32" s="1">
        <v>3</v>
      </c>
      <c r="B32" s="20" t="s">
        <v>25</v>
      </c>
      <c r="C32" s="24">
        <v>616.3</v>
      </c>
      <c r="D32" s="24">
        <v>616.3</v>
      </c>
      <c r="E32" s="24">
        <v>624</v>
      </c>
      <c r="F32" s="31">
        <f t="shared" si="21"/>
        <v>7.7000000000000455</v>
      </c>
      <c r="G32" s="9">
        <f t="shared" si="25"/>
        <v>1.2987012987012911</v>
      </c>
      <c r="H32" s="9">
        <f t="shared" si="26"/>
        <v>0.950835631997404</v>
      </c>
      <c r="I32" s="29"/>
      <c r="J32" s="4">
        <f t="shared" si="27"/>
        <v>0</v>
      </c>
      <c r="K32" s="3">
        <f t="shared" si="22"/>
        <v>0</v>
      </c>
      <c r="L32" s="10">
        <f t="shared" si="23"/>
        <v>0</v>
      </c>
      <c r="M32" s="10">
        <f t="shared" si="24"/>
        <v>0</v>
      </c>
    </row>
    <row r="33" spans="1:13" ht="12.75">
      <c r="A33" s="1">
        <v>4</v>
      </c>
      <c r="B33" s="7" t="s">
        <v>14</v>
      </c>
      <c r="C33" s="22">
        <v>578</v>
      </c>
      <c r="D33" s="22">
        <v>578</v>
      </c>
      <c r="E33" s="22">
        <v>590</v>
      </c>
      <c r="F33" s="15">
        <f t="shared" si="21"/>
        <v>12</v>
      </c>
      <c r="G33" s="9">
        <f t="shared" si="25"/>
        <v>0.8333333333333334</v>
      </c>
      <c r="H33" s="9">
        <f t="shared" si="26"/>
        <v>1.013840830449827</v>
      </c>
      <c r="I33" s="28"/>
      <c r="J33" s="4">
        <f t="shared" si="27"/>
        <v>0</v>
      </c>
      <c r="K33" s="3">
        <f t="shared" si="22"/>
        <v>0</v>
      </c>
      <c r="L33" s="10">
        <f t="shared" si="23"/>
        <v>0</v>
      </c>
      <c r="M33" s="10">
        <f t="shared" si="24"/>
        <v>0</v>
      </c>
    </row>
    <row r="34" spans="1:13" ht="12.75">
      <c r="A34" s="1">
        <v>5</v>
      </c>
      <c r="B34" s="20" t="s">
        <v>26</v>
      </c>
      <c r="C34" s="22">
        <v>570</v>
      </c>
      <c r="D34" s="22">
        <v>570</v>
      </c>
      <c r="E34" s="22">
        <v>578</v>
      </c>
      <c r="F34" s="15">
        <f t="shared" si="21"/>
        <v>8</v>
      </c>
      <c r="G34" s="9">
        <f t="shared" si="25"/>
        <v>1.25</v>
      </c>
      <c r="H34" s="9">
        <f t="shared" si="26"/>
        <v>1.0280701754385966</v>
      </c>
      <c r="I34" s="28"/>
      <c r="J34" s="4">
        <f t="shared" si="27"/>
        <v>0</v>
      </c>
      <c r="K34" s="3">
        <f t="shared" si="22"/>
        <v>0</v>
      </c>
      <c r="L34" s="10">
        <f t="shared" si="23"/>
        <v>0</v>
      </c>
      <c r="M34" s="10">
        <f t="shared" si="24"/>
        <v>0</v>
      </c>
    </row>
    <row r="35" spans="1:13" ht="12.75">
      <c r="A35" s="1">
        <v>6</v>
      </c>
      <c r="B35" s="20" t="s">
        <v>27</v>
      </c>
      <c r="C35" s="22">
        <v>588</v>
      </c>
      <c r="D35" s="22">
        <v>588</v>
      </c>
      <c r="E35" s="22">
        <v>598</v>
      </c>
      <c r="F35" s="15">
        <f t="shared" si="21"/>
        <v>10</v>
      </c>
      <c r="G35" s="9">
        <f t="shared" si="25"/>
        <v>1</v>
      </c>
      <c r="H35" s="9">
        <f t="shared" si="26"/>
        <v>0.9965986394557823</v>
      </c>
      <c r="I35" s="28"/>
      <c r="J35" s="4">
        <f t="shared" si="27"/>
        <v>0</v>
      </c>
      <c r="K35" s="3">
        <f t="shared" si="22"/>
        <v>0</v>
      </c>
      <c r="L35" s="10">
        <f t="shared" si="23"/>
        <v>0</v>
      </c>
      <c r="M35" s="10">
        <f t="shared" si="24"/>
        <v>0</v>
      </c>
    </row>
    <row r="36" spans="1:13" ht="12.75">
      <c r="A36" s="1">
        <v>7</v>
      </c>
      <c r="B36" s="20" t="s">
        <v>28</v>
      </c>
      <c r="C36" s="24">
        <v>624</v>
      </c>
      <c r="D36" s="24">
        <v>624</v>
      </c>
      <c r="E36" s="24">
        <v>633.4</v>
      </c>
      <c r="F36" s="31">
        <f>E36-D36</f>
        <v>9.399999999999977</v>
      </c>
      <c r="G36" s="9">
        <f t="shared" si="25"/>
        <v>1.0638297872340452</v>
      </c>
      <c r="H36" s="9">
        <f t="shared" si="26"/>
        <v>0.9391025641025641</v>
      </c>
      <c r="I36" s="29"/>
      <c r="J36" s="4">
        <f t="shared" si="27"/>
        <v>0</v>
      </c>
      <c r="K36" s="3">
        <f>IF(I36&gt;D36,(I36-D36)*G36,)</f>
        <v>0</v>
      </c>
      <c r="L36" s="10">
        <f t="shared" si="23"/>
        <v>0</v>
      </c>
      <c r="M36" s="10">
        <f t="shared" si="24"/>
        <v>0</v>
      </c>
    </row>
    <row r="38" ht="12.75">
      <c r="B38" s="21" t="s">
        <v>23</v>
      </c>
    </row>
  </sheetData>
  <sheetProtection password="CF56" sheet="1" objects="1" scenarios="1" selectLockedCells="1"/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JKP "Beogradske elektrane"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</dc:creator>
  <cp:keywords/>
  <dc:description/>
  <cp:lastModifiedBy>Nikola MARIC</cp:lastModifiedBy>
  <cp:lastPrinted>2013-12-31T19:39:54Z</cp:lastPrinted>
  <dcterms:created xsi:type="dcterms:W3CDTF">2006-09-28T11:26:35Z</dcterms:created>
  <dcterms:modified xsi:type="dcterms:W3CDTF">2022-12-25T20:35:30Z</dcterms:modified>
  <cp:category/>
  <cp:version/>
  <cp:contentType/>
  <cp:contentStatus/>
</cp:coreProperties>
</file>